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f0049f7af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2c44df6e36fe46be"/>
    <x:sheet xmlns:r="http://schemas.openxmlformats.org/officeDocument/2006/relationships" name="Model" sheetId="2" r:id="Rcc648c2aca514b3d"/>
    <x:sheet xmlns:r="http://schemas.openxmlformats.org/officeDocument/2006/relationships" name="Dashboard" sheetId="3" r:id="R683fa2eb582048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&quot;$&quot;#,##0"/>
    <x:numFmt numFmtId="165" formatCode="&quot;$&quot;#,##0.00"/>
    <x:numFmt numFmtId="166" formatCode="0.0&quot; months&quot;"/>
  </x:numFmts>
  <x:fonts count="8">
    <x:font>
      <x:sz val="11"/>
      <x:color theme="1"/>
      <x:name val="Calibri"/>
    </x:font>
    <x:font>
      <x:b/>
      <x:sz val="16"/>
      <x:color rgb="FFFFFFFF"/>
    </x:font>
    <x:font>
      <x:i/>
      <x:sz val="10"/>
      <x:color rgb="FF404040"/>
    </x:font>
    <x:font>
      <x:b/>
      <x:sz val="11"/>
      <x:color rgb="FF1F3864"/>
    </x:font>
    <x:font>
      <x:b/>
    </x:font>
    <x:font>
      <x:b/>
      <x:sz val="10"/>
      <x:color rgb="FFFFFFFF"/>
    </x:font>
    <x:font>
      <x:b/>
      <x:sz val="14"/>
      <x:color rgb="FF1F3864"/>
    </x:font>
    <x:font>
      <x:b/>
      <x:color rgb="FF2E7D32"/>
    </x:font>
  </x:fonts>
  <x:fills count="7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  <x:fill>
      <x:patternFill patternType="solid">
        <x:fgColor rgb="FFDCE6F1"/>
      </x:patternFill>
    </x:fill>
    <x:fill>
      <x:patternFill patternType="solid">
        <x:fgColor rgb="FF2E5A9C"/>
      </x:patternFill>
    </x:fill>
  </x:fills>
  <x:borders count="2">
    <x:border/>
    <x:border>
      <x:left style="thin">
        <x:color rgb="FFB7C3D6"/>
      </x:left>
      <x:right style="thin">
        <x:color rgb="FFB7C3D6"/>
      </x:right>
      <x:top style="thin">
        <x:color rgb="FFB7C3D6"/>
      </x:top>
      <x:bottom style="thin">
        <x:color rgb="FFB7C3D6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2" borderId="0" xfId="0" applyAlignment="1">
      <x:alignment horizontal="left" vertical="center"/>
    </x:xf>
    <x:xf numFmtId="0" fontId="2" fillId="0" borderId="0" xfId="0"/>
    <x:xf numFmtId="0" fontId="3" fillId="3" borderId="0" xfId="0" applyAlignment="1">
      <x:alignment horizontal="left" vertical="center"/>
    </x:xf>
    <x:xf numFmtId="0" fontId="4" fillId="4" borderId="0" xfId="0"/>
    <x:xf numFmtId="3" fontId="0" fillId="5" borderId="1" xfId="0"/>
    <x:xf numFmtId="164" fontId="0" fillId="5" borderId="1" xfId="0"/>
    <x:xf numFmtId="0" fontId="5" fillId="6" borderId="1" xfId="0" applyAlignment="1">
      <x:alignment horizontal="center" vertical="center" wrapText="1"/>
    </x:xf>
    <x:xf numFmtId="0" fontId="4" fillId="0" borderId="1" xfId="0"/>
    <x:xf numFmtId="3" fontId="0" fillId="5" borderId="1" xfId="0" applyAlignment="1">
      <x:alignment horizontal="right"/>
    </x:xf>
    <x:xf numFmtId="165" fontId="0" fillId="5" borderId="1" xfId="0" applyAlignment="1">
      <x:alignment horizontal="right"/>
    </x:xf>
    <x:xf numFmtId="9" fontId="0" fillId="5" borderId="1" xfId="0" applyAlignment="1">
      <x:alignment horizontal="right"/>
    </x:xf>
    <x:xf numFmtId="164" fontId="0" fillId="5" borderId="1" xfId="0" applyAlignment="1">
      <x:alignment horizontal="right"/>
    </x:xf>
    <x:xf numFmtId="3" fontId="0" fillId="4" borderId="1" xfId="0" applyAlignment="1">
      <x:alignment horizontal="right"/>
    </x:xf>
    <x:xf numFmtId="3" fontId="0" fillId="0" borderId="1" xfId="0" applyAlignment="1">
      <x:alignment horizontal="right"/>
    </x:xf>
    <x:xf numFmtId="165" fontId="0" fillId="0" borderId="1" xfId="0" applyAlignment="1">
      <x:alignment horizontal="right"/>
    </x:xf>
    <x:xf numFmtId="164" fontId="0" fillId="4" borderId="1" xfId="0" applyAlignment="1">
      <x:alignment horizontal="right"/>
    </x:xf>
    <x:xf numFmtId="9" fontId="0" fillId="0" borderId="1" xfId="0" applyAlignment="1">
      <x:alignment horizontal="right"/>
    </x:xf>
    <x:xf numFmtId="164" fontId="0" fillId="0" borderId="1" xfId="0" applyAlignment="1">
      <x:alignment horizontal="right"/>
    </x:xf>
    <x:xf numFmtId="0" fontId="4" fillId="4" borderId="1" xfId="0"/>
    <x:xf numFmtId="3" fontId="6" fillId="5" borderId="1" xfId="0" applyAlignment="1">
      <x:alignment horizontal="right"/>
    </x:xf>
    <x:xf numFmtId="164" fontId="6" fillId="5" borderId="1" xfId="0" applyAlignment="1">
      <x:alignment horizontal="right"/>
    </x:xf>
    <x:xf numFmtId="9" fontId="6" fillId="5" borderId="1" xfId="0" applyAlignment="1">
      <x:alignment horizontal="right"/>
    </x:xf>
    <x:xf numFmtId="166" fontId="6" fillId="5" borderId="1" xfId="0" applyAlignment="1">
      <x:alignment horizontal="right"/>
    </x:xf>
    <x:xf numFmtId="0" fontId="7" fillId="0" borderId="1" xfId="0" applyAlignment="1">
      <x:alignment horizontal="center"/>
    </x:xf>
  </x:cellXfs>
  <x:cellStyles count="1">
    <x:cellStyle name="Normal" xfId="0"/>
  </x:cellStyles>
  <x:dxfs count="1">
    <x:dxf>
      <x:font>
        <x:b/>
        <x:color rgb="009C0006"/>
      </x:font>
      <x:fill>
        <x:patternFill>
          <x:bgColor rgb="00FFC7CE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c18599d964e06" /><Relationship Type="http://schemas.openxmlformats.org/officeDocument/2006/relationships/theme" Target="/xl/theme/theme1.xml" Id="R016fecbdb2ec4251" /><Relationship Type="http://schemas.openxmlformats.org/officeDocument/2006/relationships/sharedStrings" Target="/xl/sharedStrings.xml" Id="Rb705014c9f2d47fb" /><Relationship Type="http://schemas.openxmlformats.org/officeDocument/2006/relationships/worksheet" Target="/xl/worksheets/sheet1.xml" Id="R2c44df6e36fe46be" /><Relationship Type="http://schemas.openxmlformats.org/officeDocument/2006/relationships/worksheet" Target="/xl/worksheets/sheet2.xml" Id="Rcc648c2aca514b3d" /><Relationship Type="http://schemas.openxmlformats.org/officeDocument/2006/relationships/worksheet" Target="/xl/worksheets/sheet3.xml" Id="R683fa2eb582048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7c340251d954137" /><Relationship Type="http://schemas.openxmlformats.org/officeDocument/2006/relationships/chart" Target="/xl/drawings/charts/chart2.xml" Id="Rc664434bb7d64434" /></Relationships>
</file>

<file path=xl/drawings/charts/chart1.xml><?xml version="1.0" encoding="utf-8"?>
<c:chartSpace xmlns:c="http://schemas.openxmlformats.org/drawingml/2006/chart">
  <c:lang val="en-US"/>
  <c:style val="1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Recurring Revenue (MRR)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'Model'!G4</c:f>
              <c:strCache>
                <c:ptCount val="1"/>
                <c:pt idx="0">
                  <c:v>MRR</c:v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'Inputs'!$A$10:$A$15</c:f>
              <c:strCache>
                <c:ptCount val="0"/>
              </c:strCache>
            </c:strRef>
          </c:cat>
          <c:val>
            <c:numRef>
              <c:f>'Model'!$G$5:$G$10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Month</a:t>
                </a:r>
              </a:p>
            </c:rich>
          </c:tx>
        </c:title>
        <c:numFmt formatCode="General"/>
        <c:majorTickMark val="none"/>
        <c:minorTickMark val="none"/>
        <c:crossAx val="10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MRR (USD)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legend>
      <c:legendPos val="r"/>
      <c:overlay val="0"/>
    </c:legend>
    <c:plotVisOnly val="1"/>
  </c:chart>
</c:chartSpace>
</file>

<file path=xl/drawings/charts/chart2.xml><?xml version="1.0" encoding="utf-8"?>
<c:chartSpace xmlns:c="http://schemas.openxmlformats.org/drawingml/2006/chart">
  <c:lang val="en-US"/>
  <c:style val="1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Ending Cash Balance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'Model'!M4</c:f>
              <c:strCache>
                <c:ptCount val="1"/>
                <c:pt idx="0">
                  <c:v>Ending cash</c:v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'Inputs'!$A$10:$A$15</c:f>
              <c:strCache>
                <c:ptCount val="0"/>
              </c:strCache>
            </c:strRef>
          </c:cat>
          <c:val>
            <c:numRef>
              <c:f>'Model'!$M$5:$M$10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Month</a:t>
                </a:r>
              </a:p>
            </c:rich>
          </c:tx>
        </c:title>
        <c:numFmt formatCode="General"/>
        <c:majorTickMark val="none"/>
        <c:minorTickMark val="none"/>
        <c:crossAx val="10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Cash (USD)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legend>
      <c:legendPos val="r"/>
      <c:overlay val="0"/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12</xdr:row>
      <xdr:rowOff>0</xdr:rowOff>
    </xdr:from>
    <xdr:ext cx="5760000" cy="28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7c340251d954137"/>
        </a:graphicData>
      </a:graphic>
    </xdr:graphicFrame>
    <xdr:clientData/>
  </xdr:oneCellAnchor>
  <xdr:oneCellAnchor>
    <xdr:from>
      <xdr:col>7</xdr:col>
      <xdr:colOff>0</xdr:colOff>
      <xdr:row>12</xdr:row>
      <xdr:rowOff>0</xdr:rowOff>
    </xdr:from>
    <xdr:ext cx="5760000" cy="2880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64434bb7d6443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bcc8d6c58da1497d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31" hidden="0" customWidth="1"/>
    <x:col min="2" max="2" width="15" customWidth="1"/>
    <x:col min="3" max="3" width="17" customWidth="1"/>
    <x:col min="4" max="4" width="10" customWidth="1"/>
    <x:col min="5" max="5" width="13" customWidth="1"/>
    <x:col min="6" max="6" width="12" customWidth="1"/>
    <x:col min="7" max="7" width="12" customWidth="1"/>
  </x:cols>
  <x:sheetData>
    <x:row r="1" ht="26" customHeight="1">
      <x:c r="A1" s="1" t="inlineStr">
        <x:is>
          <x:t xml:space="preserve">AURORA SaaS — BOARD MODEL (Jan–Jun 2026)</x:t>
        </x:is>
      </x:c>
    </x:row>
    <x:row r="2">
      <x:c r="A2" s="2" t="inlineStr">
        <x:is>
          <x:t xml:space="preserve">All figures in USD unless stated. Edit the blue cells only; the model and dashboard update automatically.</x:t>
        </x:is>
      </x:c>
    </x:row>
    <x:row r="4">
      <x:c r="A4" s="3" t="inlineStr">
        <x:is>
          <x:t xml:space="preserve">  KEY ASSUMPTIONS</x:t>
        </x:is>
      </x:c>
    </x:row>
    <x:row r="5">
      <x:c r="A5" s="4" t="inlineStr">
        <x:is>
          <x:t xml:space="preserve">Opening customers (Jan 1, 2026)</x:t>
        </x:is>
      </x:c>
      <x:c r="B5" s="5" t="n">
        <x:v>100</x:v>
      </x:c>
    </x:row>
    <x:row r="6">
      <x:c r="A6" s="4" t="inlineStr">
        <x:is>
          <x:t xml:space="preserve">Opening cash (Jan 1, 2026)</x:t>
        </x:is>
      </x:c>
      <x:c r="B6" s="6" t="n">
        <x:v>500000</x:v>
      </x:c>
    </x:row>
    <x:row r="8">
      <x:c r="A8" s="3" t="inlineStr">
        <x:is>
          <x:t xml:space="preserve">  MONTHLY OPERATING DATA (Input)</x:t>
        </x:is>
      </x:c>
    </x:row>
    <x:row r="9">
      <x:c r="A9" s="7" t="inlineStr">
        <x:is>
          <x:t xml:space="preserve">Month</x:t>
        </x:is>
      </x:c>
      <x:c r="B9" s="7" t="inlineStr">
        <x:is>
          <x:t xml:space="preserve">New customers</x:t>
        </x:is>
      </x:c>
      <x:c r="C9" s="7" t="inlineStr">
        <x:is>
          <x:t xml:space="preserve">Churned customers</x:t>
        </x:is>
      </x:c>
      <x:c r="D9" s="7" t="inlineStr">
        <x:is>
          <x:t xml:space="preserve">ARPA</x:t>
        </x:is>
      </x:c>
      <x:c r="E9" s="7" t="inlineStr">
        <x:is>
          <x:t xml:space="preserve">Gross margin</x:t>
        </x:is>
      </x:c>
      <x:c r="F9" s="7" t="inlineStr">
        <x:is>
          <x:t xml:space="preserve">Payroll</x:t>
        </x:is>
      </x:c>
      <x:c r="G9" s="7" t="inlineStr">
        <x:is>
          <x:t xml:space="preserve">Other opex</x:t>
        </x:is>
      </x:c>
    </x:row>
    <x:row r="10">
      <x:c r="A10" s="8" t="inlineStr">
        <x:is>
          <x:t xml:space="preserve">Jan</x:t>
        </x:is>
      </x:c>
      <x:c r="B10" s="9" t="n">
        <x:v>12</x:v>
      </x:c>
      <x:c r="C10" s="9" t="n">
        <x:v>3</x:v>
      </x:c>
      <x:c r="D10" s="10" t="n">
        <x:v>500</x:v>
      </x:c>
      <x:c r="E10" s="11" t="n">
        <x:v>0.78</x:v>
      </x:c>
      <x:c r="F10" s="12" t="n">
        <x:v>55000</x:v>
      </x:c>
      <x:c r="G10" s="12" t="n">
        <x:v>25000</x:v>
      </x:c>
    </x:row>
    <x:row r="11">
      <x:c r="A11" s="8" t="inlineStr">
        <x:is>
          <x:t xml:space="preserve">Feb</x:t>
        </x:is>
      </x:c>
      <x:c r="B11" s="9" t="n">
        <x:v>14</x:v>
      </x:c>
      <x:c r="C11" s="9" t="n">
        <x:v>4</x:v>
      </x:c>
      <x:c r="D11" s="10" t="n">
        <x:v>505</x:v>
      </x:c>
      <x:c r="E11" s="11" t="n">
        <x:v>0.79</x:v>
      </x:c>
      <x:c r="F11" s="12" t="n">
        <x:v>57000</x:v>
      </x:c>
      <x:c r="G11" s="12" t="n">
        <x:v>25500</x:v>
      </x:c>
    </x:row>
    <x:row r="12">
      <x:c r="A12" s="8" t="inlineStr">
        <x:is>
          <x:t xml:space="preserve">Mar</x:t>
        </x:is>
      </x:c>
      <x:c r="B12" s="9" t="n">
        <x:v>16</x:v>
      </x:c>
      <x:c r="C12" s="9" t="n">
        <x:v>5</x:v>
      </x:c>
      <x:c r="D12" s="10" t="n">
        <x:v>510</x:v>
      </x:c>
      <x:c r="E12" s="11" t="n">
        <x:v>0.8</x:v>
      </x:c>
      <x:c r="F12" s="12" t="n">
        <x:v>59000</x:v>
      </x:c>
      <x:c r="G12" s="12" t="n">
        <x:v>26000</x:v>
      </x:c>
    </x:row>
    <x:row r="13">
      <x:c r="A13" s="8" t="inlineStr">
        <x:is>
          <x:t xml:space="preserve">Apr</x:t>
        </x:is>
      </x:c>
      <x:c r="B13" s="9" t="n">
        <x:v>15</x:v>
      </x:c>
      <x:c r="C13" s="9" t="n">
        <x:v>4</x:v>
      </x:c>
      <x:c r="D13" s="10" t="n">
        <x:v>515</x:v>
      </x:c>
      <x:c r="E13" s="11" t="n">
        <x:v>0.8</x:v>
      </x:c>
      <x:c r="F13" s="12" t="n">
        <x:v>61000</x:v>
      </x:c>
      <x:c r="G13" s="12" t="n">
        <x:v>26500</x:v>
      </x:c>
    </x:row>
    <x:row r="14">
      <x:c r="A14" s="8" t="inlineStr">
        <x:is>
          <x:t xml:space="preserve">May</x:t>
        </x:is>
      </x:c>
      <x:c r="B14" s="9" t="n">
        <x:v>18</x:v>
      </x:c>
      <x:c r="C14" s="9" t="n">
        <x:v>6</x:v>
      </x:c>
      <x:c r="D14" s="10" t="n">
        <x:v>520</x:v>
      </x:c>
      <x:c r="E14" s="11" t="n">
        <x:v>0.8100000000000001</x:v>
      </x:c>
      <x:c r="F14" s="12" t="n">
        <x:v>64000</x:v>
      </x:c>
      <x:c r="G14" s="12" t="n">
        <x:v>27000</x:v>
      </x:c>
    </x:row>
    <x:row r="15">
      <x:c r="A15" s="8" t="inlineStr">
        <x:is>
          <x:t xml:space="preserve">Jun</x:t>
        </x:is>
      </x:c>
      <x:c r="B15" s="9" t="n">
        <x:v>20</x:v>
      </x:c>
      <x:c r="C15" s="9" t="n">
        <x:v>5</x:v>
      </x:c>
      <x:c r="D15" s="10" t="n">
        <x:v>525</x:v>
      </x:c>
      <x:c r="E15" s="11" t="n">
        <x:v>0.82</x:v>
      </x:c>
      <x:c r="F15" s="12" t="n">
        <x:v>67000</x:v>
      </x:c>
      <x:c r="G15" s="12" t="n">
        <x:v>28000</x:v>
      </x:c>
    </x:row>
  </x:sheetData>
  <x:mergeCells>
    <x:mergeCell ref="A8:G8"/>
    <x:mergeCell ref="A2:G2"/>
    <x:mergeCell ref="A1:G1"/>
    <x:mergeCell ref="A4:G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9" customWidth="1"/>
    <x:col min="2" max="2" width="11" customWidth="1"/>
    <x:col min="3" max="3" width="10" customWidth="1"/>
    <x:col min="4" max="4" width="11" customWidth="1"/>
    <x:col min="5" max="5" width="11" customWidth="1"/>
    <x:col min="6" max="6" width="9" customWidth="1"/>
    <x:col min="7" max="7" width="12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2" customWidth="1"/>
    <x:col min="13" max="13" width="12" customWidth="1"/>
  </x:cols>
  <x:sheetData>
    <x:row r="1" ht="26" customHeight="1">
      <x:c r="A1" s="1" t="inlineStr">
        <x:is>
          <x:t xml:space="preserve">MONTHLY ROLL-FORWARD MODEL (formula-driven)</x:t>
        </x:is>
      </x:c>
    </x:row>
    <x:row r="2">
      <x:c r="A2" s="2" t="inlineStr">
        <x:is>
          <x:t xml:space="preserve">All derived figures are Excel formulas referencing the Inputs tab — nothing is hardcoded.</x:t>
        </x:is>
      </x:c>
    </x:row>
    <x:row r="4">
      <x:c r="A4" s="7" t="inlineStr">
        <x:is>
          <x:t xml:space="preserve">Month</x:t>
        </x:is>
      </x:c>
      <x:c r="B4" s="7" t="inlineStr">
        <x:is>
          <x:t xml:space="preserve">Starting
customers</x:t>
        </x:is>
      </x:c>
      <x:c r="C4" s="7" t="inlineStr">
        <x:is>
          <x:t xml:space="preserve">New
customers</x:t>
        </x:is>
      </x:c>
      <x:c r="D4" s="7" t="inlineStr">
        <x:is>
          <x:t xml:space="preserve">Churned
customers</x:t>
        </x:is>
      </x:c>
      <x:c r="E4" s="7" t="inlineStr">
        <x:is>
          <x:t xml:space="preserve">Ending
customers</x:t>
        </x:is>
      </x:c>
      <x:c r="F4" s="7" t="inlineStr">
        <x:is>
          <x:t xml:space="preserve">ARPA</x:t>
        </x:is>
      </x:c>
      <x:c r="G4" s="7" t="inlineStr">
        <x:is>
          <x:t xml:space="preserve">MRR</x:t>
        </x:is>
      </x:c>
      <x:c r="H4" s="7" t="inlineStr">
        <x:is>
          <x:t xml:space="preserve">Gross
margin</x:t>
        </x:is>
      </x:c>
      <x:c r="I4" s="7" t="inlineStr">
        <x:is>
          <x:t xml:space="preserve">Gross
profit</x:t>
        </x:is>
      </x:c>
      <x:c r="J4" s="7" t="inlineStr">
        <x:is>
          <x:t xml:space="preserve">Payroll</x:t>
        </x:is>
      </x:c>
      <x:c r="K4" s="7" t="inlineStr">
        <x:is>
          <x:t xml:space="preserve">Other
opex</x:t>
        </x:is>
      </x:c>
      <x:c r="L4" s="7" t="inlineStr">
        <x:is>
          <x:t xml:space="preserve">Net cash
flow</x:t>
        </x:is>
      </x:c>
      <x:c r="M4" s="7" t="inlineStr">
        <x:is>
          <x:t xml:space="preserve">Ending
cash</x:t>
        </x:is>
      </x:c>
    </x:row>
    <x:row r="5">
      <x:c r="A5" s="8" t="inlineStr">
        <x:is>
          <x:t xml:space="preserve">Jan</x:t>
        </x:is>
      </x:c>
      <x:c r="B5" s="13" t="n">
        <x:f>Inputs!$B$5</x:f>
        <x:v>100</x:v>
      </x:c>
      <x:c r="C5" s="14" t="n">
        <x:f>Inputs!$B$10</x:f>
        <x:v>12</x:v>
      </x:c>
      <x:c r="D5" s="14" t="n">
        <x:f>Inputs!$C$10</x:f>
        <x:v>3</x:v>
      </x:c>
      <x:c r="E5" s="13" t="n">
        <x:f>B5+C5-D5</x:f>
        <x:v>109</x:v>
      </x:c>
      <x:c r="F5" s="15" t="n">
        <x:f>Inputs!$D$10</x:f>
        <x:v>500</x:v>
      </x:c>
      <x:c r="G5" s="16" t="n">
        <x:f>E5*F5</x:f>
        <x:v>54500</x:v>
      </x:c>
      <x:c r="H5" s="17" t="n">
        <x:f>Inputs!$E$10</x:f>
        <x:v>0.78</x:v>
      </x:c>
      <x:c r="I5" s="16" t="n">
        <x:f>G5*H5</x:f>
        <x:v>42510</x:v>
      </x:c>
      <x:c r="J5" s="18" t="n">
        <x:f>Inputs!$F$10</x:f>
        <x:v>55000</x:v>
      </x:c>
      <x:c r="K5" s="18" t="n">
        <x:f>Inputs!$G$10</x:f>
        <x:v>25000</x:v>
      </x:c>
      <x:c r="L5" s="16" t="n">
        <x:f>I5-J5-K5</x:f>
        <x:v>-37490</x:v>
      </x:c>
      <x:c r="M5" s="16" t="n">
        <x:f>'Inputs'!$B$6+L5</x:f>
        <x:v>462510</x:v>
      </x:c>
    </x:row>
    <x:row r="6">
      <x:c r="A6" s="8" t="inlineStr">
        <x:is>
          <x:t xml:space="preserve">Feb</x:t>
        </x:is>
      </x:c>
      <x:c r="B6" s="13" t="n">
        <x:f>E5</x:f>
        <x:v>109</x:v>
      </x:c>
      <x:c r="C6" s="14" t="n">
        <x:f>Inputs!$B$11</x:f>
        <x:v>14</x:v>
      </x:c>
      <x:c r="D6" s="14" t="n">
        <x:f>Inputs!$C$11</x:f>
        <x:v>4</x:v>
      </x:c>
      <x:c r="E6" s="13" t="n">
        <x:f>B6+C6-D6</x:f>
        <x:v>119</x:v>
      </x:c>
      <x:c r="F6" s="15" t="n">
        <x:f>Inputs!$D$11</x:f>
        <x:v>505</x:v>
      </x:c>
      <x:c r="G6" s="16" t="n">
        <x:f>E6*F6</x:f>
        <x:v>60095</x:v>
      </x:c>
      <x:c r="H6" s="17" t="n">
        <x:f>Inputs!$E$11</x:f>
        <x:v>0.79</x:v>
      </x:c>
      <x:c r="I6" s="16" t="n">
        <x:f>G6*H6</x:f>
        <x:v>47475.05</x:v>
      </x:c>
      <x:c r="J6" s="18" t="n">
        <x:f>Inputs!$F$11</x:f>
        <x:v>57000</x:v>
      </x:c>
      <x:c r="K6" s="18" t="n">
        <x:f>Inputs!$G$11</x:f>
        <x:v>25500</x:v>
      </x:c>
      <x:c r="L6" s="16" t="n">
        <x:f>I6-J6-K6</x:f>
        <x:v>-35024.95</x:v>
      </x:c>
      <x:c r="M6" s="16" t="n">
        <x:f>M5+L6</x:f>
        <x:v>427485.05</x:v>
      </x:c>
    </x:row>
    <x:row r="7">
      <x:c r="A7" s="8" t="inlineStr">
        <x:is>
          <x:t xml:space="preserve">Mar</x:t>
        </x:is>
      </x:c>
      <x:c r="B7" s="13" t="n">
        <x:f>E6</x:f>
        <x:v>119</x:v>
      </x:c>
      <x:c r="C7" s="14" t="n">
        <x:f>Inputs!$B$12</x:f>
        <x:v>16</x:v>
      </x:c>
      <x:c r="D7" s="14" t="n">
        <x:f>Inputs!$C$12</x:f>
        <x:v>5</x:v>
      </x:c>
      <x:c r="E7" s="13" t="n">
        <x:f>B7+C7-D7</x:f>
        <x:v>130</x:v>
      </x:c>
      <x:c r="F7" s="15" t="n">
        <x:f>Inputs!$D$12</x:f>
        <x:v>510</x:v>
      </x:c>
      <x:c r="G7" s="16" t="n">
        <x:f>E7*F7</x:f>
        <x:v>66300</x:v>
      </x:c>
      <x:c r="H7" s="17" t="n">
        <x:f>Inputs!$E$12</x:f>
        <x:v>0.8</x:v>
      </x:c>
      <x:c r="I7" s="16" t="n">
        <x:f>G7*H7</x:f>
        <x:v>53040</x:v>
      </x:c>
      <x:c r="J7" s="18" t="n">
        <x:f>Inputs!$F$12</x:f>
        <x:v>59000</x:v>
      </x:c>
      <x:c r="K7" s="18" t="n">
        <x:f>Inputs!$G$12</x:f>
        <x:v>26000</x:v>
      </x:c>
      <x:c r="L7" s="16" t="n">
        <x:f>I7-J7-K7</x:f>
        <x:v>-31960</x:v>
      </x:c>
      <x:c r="M7" s="16" t="n">
        <x:f>M6+L7</x:f>
        <x:v>395525.05</x:v>
      </x:c>
    </x:row>
    <x:row r="8">
      <x:c r="A8" s="8" t="inlineStr">
        <x:is>
          <x:t xml:space="preserve">Apr</x:t>
        </x:is>
      </x:c>
      <x:c r="B8" s="13" t="n">
        <x:f>E7</x:f>
        <x:v>130</x:v>
      </x:c>
      <x:c r="C8" s="14" t="n">
        <x:f>Inputs!$B$13</x:f>
        <x:v>15</x:v>
      </x:c>
      <x:c r="D8" s="14" t="n">
        <x:f>Inputs!$C$13</x:f>
        <x:v>4</x:v>
      </x:c>
      <x:c r="E8" s="13" t="n">
        <x:f>B8+C8-D8</x:f>
        <x:v>141</x:v>
      </x:c>
      <x:c r="F8" s="15" t="n">
        <x:f>Inputs!$D$13</x:f>
        <x:v>515</x:v>
      </x:c>
      <x:c r="G8" s="16" t="n">
        <x:f>E8*F8</x:f>
        <x:v>72615</x:v>
      </x:c>
      <x:c r="H8" s="17" t="n">
        <x:f>Inputs!$E$13</x:f>
        <x:v>0.8</x:v>
      </x:c>
      <x:c r="I8" s="16" t="n">
        <x:f>G8*H8</x:f>
        <x:v>58092</x:v>
      </x:c>
      <x:c r="J8" s="18" t="n">
        <x:f>Inputs!$F$13</x:f>
        <x:v>61000</x:v>
      </x:c>
      <x:c r="K8" s="18" t="n">
        <x:f>Inputs!$G$13</x:f>
        <x:v>26500</x:v>
      </x:c>
      <x:c r="L8" s="16" t="n">
        <x:f>I8-J8-K8</x:f>
        <x:v>-29408</x:v>
      </x:c>
      <x:c r="M8" s="16" t="n">
        <x:f>M7+L8</x:f>
        <x:v>366117.05</x:v>
      </x:c>
    </x:row>
    <x:row r="9">
      <x:c r="A9" s="8" t="inlineStr">
        <x:is>
          <x:t xml:space="preserve">May</x:t>
        </x:is>
      </x:c>
      <x:c r="B9" s="13" t="n">
        <x:f>E8</x:f>
        <x:v>141</x:v>
      </x:c>
      <x:c r="C9" s="14" t="n">
        <x:f>Inputs!$B$14</x:f>
        <x:v>18</x:v>
      </x:c>
      <x:c r="D9" s="14" t="n">
        <x:f>Inputs!$C$14</x:f>
        <x:v>6</x:v>
      </x:c>
      <x:c r="E9" s="13" t="n">
        <x:f>B9+C9-D9</x:f>
        <x:v>153</x:v>
      </x:c>
      <x:c r="F9" s="15" t="n">
        <x:f>Inputs!$D$14</x:f>
        <x:v>520</x:v>
      </x:c>
      <x:c r="G9" s="16" t="n">
        <x:f>E9*F9</x:f>
        <x:v>79560</x:v>
      </x:c>
      <x:c r="H9" s="17" t="n">
        <x:f>Inputs!$E$14</x:f>
        <x:v>0.81</x:v>
      </x:c>
      <x:c r="I9" s="16" t="n">
        <x:f>G9*H9</x:f>
        <x:v>64443.600000000006</x:v>
      </x:c>
      <x:c r="J9" s="18" t="n">
        <x:f>Inputs!$F$14</x:f>
        <x:v>64000</x:v>
      </x:c>
      <x:c r="K9" s="18" t="n">
        <x:f>Inputs!$G$14</x:f>
        <x:v>27000</x:v>
      </x:c>
      <x:c r="L9" s="16" t="n">
        <x:f>I9-J9-K9</x:f>
        <x:v>-26556.399999999994</x:v>
      </x:c>
      <x:c r="M9" s="16" t="n">
        <x:f>M8+L9</x:f>
        <x:v>339560.65</x:v>
      </x:c>
    </x:row>
    <x:row r="10">
      <x:c r="A10" s="8" t="inlineStr">
        <x:is>
          <x:t xml:space="preserve">Jun</x:t>
        </x:is>
      </x:c>
      <x:c r="B10" s="13" t="n">
        <x:f>E9</x:f>
        <x:v>153</x:v>
      </x:c>
      <x:c r="C10" s="14" t="n">
        <x:f>Inputs!$B$15</x:f>
        <x:v>20</x:v>
      </x:c>
      <x:c r="D10" s="14" t="n">
        <x:f>Inputs!$C$15</x:f>
        <x:v>5</x:v>
      </x:c>
      <x:c r="E10" s="13" t="n">
        <x:f>B10+C10-D10</x:f>
        <x:v>168</x:v>
      </x:c>
      <x:c r="F10" s="15" t="n">
        <x:f>Inputs!$D$15</x:f>
        <x:v>525</x:v>
      </x:c>
      <x:c r="G10" s="16" t="n">
        <x:f>E10*F10</x:f>
        <x:v>88200</x:v>
      </x:c>
      <x:c r="H10" s="17" t="n">
        <x:f>Inputs!$E$15</x:f>
        <x:v>0.82</x:v>
      </x:c>
      <x:c r="I10" s="16" t="n">
        <x:f>G10*H10</x:f>
        <x:v>72324</x:v>
      </x:c>
      <x:c r="J10" s="18" t="n">
        <x:f>Inputs!$F$15</x:f>
        <x:v>67000</x:v>
      </x:c>
      <x:c r="K10" s="18" t="n">
        <x:f>Inputs!$G$15</x:f>
        <x:v>28000</x:v>
      </x:c>
      <x:c r="L10" s="16" t="n">
        <x:f>I10-J10-K10</x:f>
        <x:v>-22676</x:v>
      </x:c>
      <x:c r="M10" s="16" t="n">
        <x:f>M9+L10</x:f>
        <x:v>316884.65</x:v>
      </x:c>
    </x:row>
  </x:sheetData>
  <x:mergeCells>
    <x:mergeCell ref="A2:M2"/>
    <x:mergeCell ref="A1:M1"/>
  </x:mergeCells>
  <x:conditionalFormatting sqref="L5:L10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38" customWidth="1"/>
    <x:col min="2" max="2" width="18" customWidth="1"/>
    <x:col min="3" max="3" width="12" customWidth="1"/>
  </x:cols>
  <x:sheetData>
    <x:row r="1" ht="26" customHeight="1">
      <x:c r="A1" s="1" t="inlineStr">
        <x:is>
          <x:t xml:space="preserve">BOARD DASHBOARD — JUNE 2026 QUARTER-END</x:t>
        </x:is>
      </x:c>
    </x:row>
    <x:row r="2">
      <x:c r="A2" s="2" t="inlineStr">
        <x:is>
          <x:t xml:space="preserve">Every figure below is a live formula driven by the Model and Inputs tabs.</x:t>
        </x:is>
      </x:c>
    </x:row>
    <x:row r="4">
      <x:c r="A4" s="3" t="inlineStr">
        <x:is>
          <x:t xml:space="preserve">  KEY PERFORMANCE INDICATORS (June 2026)</x:t>
        </x:is>
      </x:c>
    </x:row>
    <x:row r="5">
      <x:c r="A5" s="19" t="inlineStr">
        <x:is>
          <x:t xml:space="preserve">June ending customers</x:t>
        </x:is>
      </x:c>
      <x:c r="B5" s="20" t="n">
        <x:f>'Model'!E10</x:f>
        <x:v>168</x:v>
      </x:c>
    </x:row>
    <x:row r="6">
      <x:c r="A6" s="19" t="inlineStr">
        <x:is>
          <x:t xml:space="preserve">June MRR</x:t>
        </x:is>
      </x:c>
      <x:c r="B6" s="21" t="n">
        <x:f>'Model'!G10</x:f>
        <x:v>88200</x:v>
      </x:c>
    </x:row>
    <x:row r="7">
      <x:c r="A7" s="19" t="inlineStr">
        <x:is>
          <x:t xml:space="preserve">June net cash flow</x:t>
        </x:is>
      </x:c>
      <x:c r="B7" s="21" t="n">
        <x:f>'Model'!L10</x:f>
        <x:v>-22676</x:v>
      </x:c>
    </x:row>
    <x:row r="8">
      <x:c r="A8" s="19" t="inlineStr">
        <x:is>
          <x:t xml:space="preserve">June ending cash</x:t>
        </x:is>
      </x:c>
      <x:c r="B8" s="21" t="n">
        <x:f>'Model'!M10</x:f>
        <x:v>316884.65</x:v>
      </x:c>
    </x:row>
    <x:row r="9">
      <x:c r="A9" s="19" t="inlineStr">
        <x:is>
          <x:t xml:space="preserve">Jan–Jun MRR growth</x:t>
        </x:is>
      </x:c>
      <x:c r="B9" s="22" t="n">
        <x:f>'Model'!G10/'Model'!G5-1</x:f>
        <x:v>0.618348623853211</x:v>
      </x:c>
    </x:row>
    <x:row r="10">
      <x:c r="A10" s="19" t="inlineStr">
        <x:is>
          <x:t xml:space="preserve">Cash runway (months)</x:t>
        </x:is>
      </x:c>
      <x:c r="B10" s="23" t="n">
        <x:f>IF('Model'!L10&gt;=0,"Cash-flow positive",'Model'!M10/ABS('Model'!L10))</x:f>
        <x:v>13.974450961368849</x:v>
      </x:c>
    </x:row>
    <x:row r="32">
      <x:c r="A32" s="3" t="inlineStr">
        <x:is>
          <x:t xml:space="preserve">  CHECKS — roll-forward reconciliation (should equal 0)</x:t>
        </x:is>
      </x:c>
    </x:row>
    <x:row r="34">
      <x:c r="A34" s="7" t="inlineStr">
        <x:is>
          <x:t xml:space="preserve">Check</x:t>
        </x:is>
      </x:c>
      <x:c r="B34" s="7" t="inlineStr">
        <x:is>
          <x:t xml:space="preserve">Formula result</x:t>
        </x:is>
      </x:c>
      <x:c r="C34" s="7" t="inlineStr">
        <x:is>
          <x:t xml:space="preserve">Status</x:t>
        </x:is>
      </x:c>
    </x:row>
    <x:row r="35">
      <x:c r="A35" s="8" t="inlineStr">
        <x:is>
          <x:t xml:space="preserve">Ending customers roll-forward</x:t>
        </x:is>
      </x:c>
      <x:c r="B35" s="13" t="n">
        <x:f>'Model'!E10-('Inputs'!$B$5+SUM('Inputs'!$B$10:$B$15)-SUM('Inputs'!$C$10:$C$15))</x:f>
        <x:v>0</x:v>
      </x:c>
      <x:c r="C35" s="24" t="str">
        <x:f>IF(B35=0,"OK","CHECK")</x:f>
        <x:v>OK</x:v>
      </x:c>
    </x:row>
    <x:row r="36">
      <x:c r="A36" s="8" t="inlineStr">
        <x:is>
          <x:t xml:space="preserve">Cash roll-forward</x:t>
        </x:is>
      </x:c>
      <x:c r="B36" s="13" t="n">
        <x:f>'Model'!M10-('Inputs'!$B$6+SUM('Model'!$L$5:$L$10))</x:f>
        <x:v>0</x:v>
      </x:c>
      <x:c r="C36" s="24" t="str">
        <x:f>IF(B36=0,"OK","CHECK")</x:f>
        <x:v>OK</x:v>
      </x:c>
    </x:row>
  </x:sheetData>
  <x:mergeCells>
    <x:mergeCell ref="A32:H32"/>
    <x:mergeCell ref="A4:H4"/>
    <x:mergeCell ref="A2:H2"/>
    <x:mergeCell ref="A1:H1"/>
  </x:mergeCells>
  <x:conditionalFormatting sqref="B35:B36">
    <x:cfRule type="cellIs" dxfId="0" priority="1" operator="notEqual">
      <x:formula>0</x:formula>
    </x:cfRule>
  </x:conditionalFormatting>
  <x:pageMargins left="0.7" right="0.7" top="0.75" bottom="0.75" header="0.3" footer="0.3"/>
  <x:drawing xmlns:r="http://schemas.openxmlformats.org/officeDocument/2006/relationships" r:id="Rbcc8d6c58da1497d"/>
</x:worksheet>
</file>